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0" windowWidth="11340" windowHeight="679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'Plan1'!$A$1:$K$32</definedName>
  </definedNames>
  <calcPr fullCalcOnLoad="1"/>
</workbook>
</file>

<file path=xl/sharedStrings.xml><?xml version="1.0" encoding="utf-8"?>
<sst xmlns="http://schemas.openxmlformats.org/spreadsheetml/2006/main" count="32" uniqueCount="32">
  <si>
    <t>QUANT.</t>
  </si>
  <si>
    <t>ITEM</t>
  </si>
  <si>
    <t>DESCRIÇÃO DOS SERVIÇOS</t>
  </si>
  <si>
    <t>Calculadora científica SHARP EL 5020</t>
  </si>
  <si>
    <t>Calculadora Olivetti Logos 684</t>
  </si>
  <si>
    <t>Calculadora Olivetti Divisoma 612</t>
  </si>
  <si>
    <t>Calculadora Profissional Underwood</t>
  </si>
  <si>
    <t>Calculadora Profissional Facit</t>
  </si>
  <si>
    <t>Calculadora Profissional Ruf-SC 12</t>
  </si>
  <si>
    <t>Calculadora Eletrônica Sharp–Elsi Mate</t>
  </si>
  <si>
    <t>Calculadora com 14 Dígitos</t>
  </si>
  <si>
    <t>Máquina de Escrever Eletrônica IBM</t>
  </si>
  <si>
    <t>Máquina de Escrever Eletrônica Olivetti</t>
  </si>
  <si>
    <t>Máquina de Escrever Eletrônica Facit</t>
  </si>
  <si>
    <t>SUBTOTAL CALCULADORAS</t>
  </si>
  <si>
    <t>TOTAL</t>
  </si>
  <si>
    <t>Edma Eline de Jesus Loureiro</t>
  </si>
  <si>
    <t>Supervisora da Seção de Compras</t>
  </si>
  <si>
    <t>Calculadora Olivetti Summa 3</t>
  </si>
  <si>
    <t>Calculadora Facit Profissional</t>
  </si>
  <si>
    <t>PREÇO MÉDIO ESTIMADO MENSAL</t>
  </si>
  <si>
    <t>PREÇO MÁXIMO ACEITÁVEL MENSAL</t>
  </si>
  <si>
    <t>PREÇOS MÉDIO  ESTIMADO E MÁXIMO ACEITÁVEL MENSAL</t>
  </si>
  <si>
    <t>PREÇOS MÉDIO ESTIMADO E MÁXIMO ACEITÁVEL GLOBAL (12 MESES)</t>
  </si>
  <si>
    <t>SUBTOTAL MÁQUINAS DE ESCREVER</t>
  </si>
  <si>
    <t>Vitória, 29 de novembro de 2007.</t>
  </si>
  <si>
    <t>PLANILHA DEMONSTRATIVA PREÇOS MÉDIO ESTIMADO E MÁXIMO ACEITÁVEL</t>
  </si>
  <si>
    <t>Ref. Memorando n. 066/2007-SEMAN</t>
  </si>
  <si>
    <t>EMPRESA 1</t>
  </si>
  <si>
    <t>EMPRESA 2</t>
  </si>
  <si>
    <t>EMPRESA 3</t>
  </si>
  <si>
    <t>ANEXO III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</si>
</sst>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R$ &quot;#,##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justify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center" vertical="distributed"/>
    </xf>
    <xf numFmtId="0" fontId="6" fillId="0" borderId="3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distributed"/>
    </xf>
    <xf numFmtId="164" fontId="4" fillId="2" borderId="5" xfId="0" applyNumberFormat="1" applyFont="1" applyFill="1" applyBorder="1" applyAlignment="1">
      <alignment horizontal="center" vertical="distributed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distributed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distributed"/>
    </xf>
    <xf numFmtId="0" fontId="5" fillId="0" borderId="2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distributed" vertical="center"/>
    </xf>
    <xf numFmtId="0" fontId="6" fillId="2" borderId="12" xfId="0" applyFont="1" applyFill="1" applyBorder="1" applyAlignment="1">
      <alignment horizontal="center" vertical="distributed"/>
    </xf>
    <xf numFmtId="0" fontId="0" fillId="0" borderId="12" xfId="0" applyBorder="1" applyAlignment="1">
      <alignment/>
    </xf>
    <xf numFmtId="0" fontId="6" fillId="2" borderId="13" xfId="0" applyFont="1" applyFill="1" applyBorder="1" applyAlignment="1">
      <alignment horizontal="center" vertical="distributed"/>
    </xf>
    <xf numFmtId="169" fontId="6" fillId="0" borderId="1" xfId="0" applyNumberFormat="1" applyFont="1" applyBorder="1" applyAlignment="1">
      <alignment horizontal="center" vertical="distributed"/>
    </xf>
    <xf numFmtId="0" fontId="0" fillId="0" borderId="1" xfId="0" applyBorder="1" applyAlignment="1">
      <alignment/>
    </xf>
    <xf numFmtId="169" fontId="4" fillId="2" borderId="1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9" fontId="4" fillId="2" borderId="14" xfId="0" applyNumberFormat="1" applyFont="1" applyFill="1" applyBorder="1" applyAlignment="1">
      <alignment horizontal="center" vertical="distributed"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169" fontId="6" fillId="0" borderId="9" xfId="0" applyNumberFormat="1" applyFont="1" applyBorder="1" applyAlignment="1">
      <alignment horizontal="center" vertical="distributed"/>
    </xf>
    <xf numFmtId="0" fontId="0" fillId="0" borderId="9" xfId="0" applyBorder="1" applyAlignment="1">
      <alignment/>
    </xf>
    <xf numFmtId="169" fontId="6" fillId="0" borderId="2" xfId="0" applyNumberFormat="1" applyFont="1" applyBorder="1" applyAlignment="1">
      <alignment horizontal="center" vertical="distributed"/>
    </xf>
    <xf numFmtId="0" fontId="0" fillId="0" borderId="2" xfId="0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ill="1" applyBorder="1" applyAlignment="1">
      <alignment/>
    </xf>
    <xf numFmtId="164" fontId="4" fillId="0" borderId="17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9" fontId="4" fillId="2" borderId="2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9" fontId="4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164" fontId="4" fillId="0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view="pageBreakPreview" zoomScaleNormal="75" zoomScaleSheetLayoutView="100" workbookViewId="0" topLeftCell="A1">
      <selection activeCell="B9" sqref="B9"/>
    </sheetView>
  </sheetViews>
  <sheetFormatPr defaultColWidth="9.140625" defaultRowHeight="12.75"/>
  <cols>
    <col min="2" max="2" width="44.00390625" style="0" customWidth="1"/>
    <col min="3" max="3" width="11.8515625" style="0" customWidth="1"/>
    <col min="4" max="4" width="15.28125" style="0" customWidth="1"/>
    <col min="5" max="5" width="16.140625" style="0" customWidth="1"/>
    <col min="6" max="6" width="16.00390625" style="0" customWidth="1"/>
    <col min="7" max="7" width="19.421875" style="0" bestFit="1" customWidth="1"/>
    <col min="8" max="8" width="0.13671875" style="0" customWidth="1"/>
    <col min="9" max="9" width="19.421875" style="0" bestFit="1" customWidth="1"/>
  </cols>
  <sheetData>
    <row r="1" spans="1:9" ht="12.75">
      <c r="A1" s="57" t="s">
        <v>31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/>
      <c r="B2" s="57"/>
      <c r="C2" s="57"/>
      <c r="D2" s="57"/>
      <c r="E2" s="57"/>
      <c r="F2" s="57"/>
      <c r="G2" s="57"/>
      <c r="H2" s="57"/>
      <c r="I2" s="57"/>
    </row>
    <row r="4" spans="1:9" ht="15.75">
      <c r="A4" s="58" t="s">
        <v>26</v>
      </c>
      <c r="B4" s="58"/>
      <c r="C4" s="58"/>
      <c r="D4" s="58"/>
      <c r="E4" s="58"/>
      <c r="F4" s="58"/>
      <c r="G4" s="58"/>
      <c r="H4" s="58"/>
      <c r="I4" s="58"/>
    </row>
    <row r="5" spans="1:9" ht="27.75" customHeight="1" thickBot="1">
      <c r="A5" t="s">
        <v>27</v>
      </c>
      <c r="B5" s="1"/>
      <c r="C5" s="1"/>
      <c r="D5" s="1"/>
      <c r="E5" s="1"/>
      <c r="F5" s="2"/>
      <c r="G5" s="1"/>
      <c r="I5" s="1"/>
    </row>
    <row r="6" spans="1:9" ht="44.25" customHeight="1" thickTop="1">
      <c r="A6" s="27" t="s">
        <v>1</v>
      </c>
      <c r="B6" s="28" t="s">
        <v>2</v>
      </c>
      <c r="C6" s="28" t="s">
        <v>0</v>
      </c>
      <c r="D6" s="29" t="s">
        <v>28</v>
      </c>
      <c r="E6" s="30" t="s">
        <v>29</v>
      </c>
      <c r="F6" s="28" t="s">
        <v>30</v>
      </c>
      <c r="G6" s="30" t="s">
        <v>20</v>
      </c>
      <c r="H6" s="31"/>
      <c r="I6" s="32" t="s">
        <v>21</v>
      </c>
    </row>
    <row r="7" spans="1:9" ht="19.5" customHeight="1">
      <c r="A7" s="14">
        <v>1</v>
      </c>
      <c r="B7" s="4" t="s">
        <v>3</v>
      </c>
      <c r="C7" s="5">
        <v>1</v>
      </c>
      <c r="D7" s="10">
        <v>18</v>
      </c>
      <c r="E7" s="10">
        <v>19.5</v>
      </c>
      <c r="F7" s="10">
        <v>20</v>
      </c>
      <c r="G7" s="33">
        <f aca="true" t="shared" si="0" ref="G7:G16">SUM(D7:F7)/3</f>
        <v>19.166666666666668</v>
      </c>
      <c r="H7" s="34"/>
      <c r="I7" s="15">
        <v>19.17</v>
      </c>
    </row>
    <row r="8" spans="1:9" ht="20.25" customHeight="1">
      <c r="A8" s="14">
        <v>2</v>
      </c>
      <c r="B8" s="4" t="s">
        <v>4</v>
      </c>
      <c r="C8" s="5">
        <v>14</v>
      </c>
      <c r="D8" s="10">
        <f>18*14</f>
        <v>252</v>
      </c>
      <c r="E8" s="10">
        <f>14*19.5</f>
        <v>273</v>
      </c>
      <c r="F8" s="10">
        <f>20*14</f>
        <v>280</v>
      </c>
      <c r="G8" s="33">
        <f t="shared" si="0"/>
        <v>268.3333333333333</v>
      </c>
      <c r="H8" s="34"/>
      <c r="I8" s="15">
        <v>268.34</v>
      </c>
    </row>
    <row r="9" spans="1:9" ht="20.25" customHeight="1">
      <c r="A9" s="14">
        <v>3</v>
      </c>
      <c r="B9" s="4" t="s">
        <v>5</v>
      </c>
      <c r="C9" s="5">
        <v>8</v>
      </c>
      <c r="D9" s="10">
        <f>18*8</f>
        <v>144</v>
      </c>
      <c r="E9" s="10">
        <f>8*19.5</f>
        <v>156</v>
      </c>
      <c r="F9" s="10">
        <f>20*8</f>
        <v>160</v>
      </c>
      <c r="G9" s="33">
        <f t="shared" si="0"/>
        <v>153.33333333333334</v>
      </c>
      <c r="H9" s="34"/>
      <c r="I9" s="15">
        <v>153.34</v>
      </c>
    </row>
    <row r="10" spans="1:9" ht="19.5" customHeight="1">
      <c r="A10" s="14">
        <v>4</v>
      </c>
      <c r="B10" s="4" t="s">
        <v>6</v>
      </c>
      <c r="C10" s="5">
        <v>4</v>
      </c>
      <c r="D10" s="10">
        <f>18*4</f>
        <v>72</v>
      </c>
      <c r="E10" s="10">
        <f>4*19.5</f>
        <v>78</v>
      </c>
      <c r="F10" s="10">
        <f>20*4</f>
        <v>80</v>
      </c>
      <c r="G10" s="33">
        <f t="shared" si="0"/>
        <v>76.66666666666667</v>
      </c>
      <c r="H10" s="34"/>
      <c r="I10" s="15">
        <v>76.67</v>
      </c>
    </row>
    <row r="11" spans="1:9" ht="20.25" customHeight="1">
      <c r="A11" s="14">
        <v>5</v>
      </c>
      <c r="B11" s="4" t="s">
        <v>7</v>
      </c>
      <c r="C11" s="5">
        <v>4</v>
      </c>
      <c r="D11" s="10">
        <f>18*4</f>
        <v>72</v>
      </c>
      <c r="E11" s="10">
        <f>19.5*4</f>
        <v>78</v>
      </c>
      <c r="F11" s="10">
        <f>20*4</f>
        <v>80</v>
      </c>
      <c r="G11" s="33">
        <f t="shared" si="0"/>
        <v>76.66666666666667</v>
      </c>
      <c r="H11" s="34"/>
      <c r="I11" s="15">
        <v>76.67</v>
      </c>
    </row>
    <row r="12" spans="1:9" ht="20.25" customHeight="1">
      <c r="A12" s="14">
        <v>6</v>
      </c>
      <c r="B12" s="4" t="s">
        <v>8</v>
      </c>
      <c r="C12" s="5">
        <v>2</v>
      </c>
      <c r="D12" s="10">
        <f>18*2</f>
        <v>36</v>
      </c>
      <c r="E12" s="10">
        <f>19.5*2</f>
        <v>39</v>
      </c>
      <c r="F12" s="10">
        <f>20*2</f>
        <v>40</v>
      </c>
      <c r="G12" s="33">
        <f t="shared" si="0"/>
        <v>38.333333333333336</v>
      </c>
      <c r="H12" s="34"/>
      <c r="I12" s="15">
        <v>38.34</v>
      </c>
    </row>
    <row r="13" spans="1:9" ht="20.25" customHeight="1">
      <c r="A13" s="14">
        <v>7</v>
      </c>
      <c r="B13" s="4" t="s">
        <v>9</v>
      </c>
      <c r="C13" s="5">
        <v>1</v>
      </c>
      <c r="D13" s="10">
        <v>18</v>
      </c>
      <c r="E13" s="10">
        <v>19.5</v>
      </c>
      <c r="F13" s="10">
        <v>20</v>
      </c>
      <c r="G13" s="33">
        <f t="shared" si="0"/>
        <v>19.166666666666668</v>
      </c>
      <c r="H13" s="34"/>
      <c r="I13" s="15">
        <v>19.17</v>
      </c>
    </row>
    <row r="14" spans="1:9" ht="19.5" customHeight="1">
      <c r="A14" s="14">
        <v>8</v>
      </c>
      <c r="B14" s="4" t="s">
        <v>10</v>
      </c>
      <c r="C14" s="5">
        <v>9</v>
      </c>
      <c r="D14" s="10">
        <f>18*9</f>
        <v>162</v>
      </c>
      <c r="E14" s="10">
        <f>19.5*9</f>
        <v>175.5</v>
      </c>
      <c r="F14" s="10">
        <f>20*9</f>
        <v>180</v>
      </c>
      <c r="G14" s="33">
        <f t="shared" si="0"/>
        <v>172.5</v>
      </c>
      <c r="H14" s="34"/>
      <c r="I14" s="15">
        <v>172.5</v>
      </c>
    </row>
    <row r="15" spans="1:9" ht="19.5" customHeight="1">
      <c r="A15" s="14">
        <v>9</v>
      </c>
      <c r="B15" s="4" t="s">
        <v>18</v>
      </c>
      <c r="C15" s="5">
        <v>7</v>
      </c>
      <c r="D15" s="10">
        <f>18*7</f>
        <v>126</v>
      </c>
      <c r="E15" s="10">
        <f>19.5*7</f>
        <v>136.5</v>
      </c>
      <c r="F15" s="10">
        <f>20*7</f>
        <v>140</v>
      </c>
      <c r="G15" s="33">
        <f t="shared" si="0"/>
        <v>134.16666666666666</v>
      </c>
      <c r="H15" s="34"/>
      <c r="I15" s="15">
        <v>135.17</v>
      </c>
    </row>
    <row r="16" spans="1:9" ht="19.5" customHeight="1" thickBot="1">
      <c r="A16" s="20">
        <v>10</v>
      </c>
      <c r="B16" s="21" t="s">
        <v>19</v>
      </c>
      <c r="C16" s="22">
        <v>1</v>
      </c>
      <c r="D16" s="23">
        <v>18</v>
      </c>
      <c r="E16" s="23">
        <v>19.5</v>
      </c>
      <c r="F16" s="23">
        <v>20</v>
      </c>
      <c r="G16" s="40">
        <f t="shared" si="0"/>
        <v>19.166666666666668</v>
      </c>
      <c r="H16" s="41"/>
      <c r="I16" s="24">
        <v>19.17</v>
      </c>
    </row>
    <row r="17" spans="1:31" ht="22.5" customHeight="1" thickBot="1" thickTop="1">
      <c r="A17" s="44"/>
      <c r="B17" s="68" t="s">
        <v>14</v>
      </c>
      <c r="C17" s="68"/>
      <c r="D17" s="45">
        <f>SUM(D7:D16)</f>
        <v>918</v>
      </c>
      <c r="E17" s="45">
        <f>SUM(E7:E16)</f>
        <v>994.5</v>
      </c>
      <c r="F17" s="45">
        <f>SUM(F7:F16)</f>
        <v>1020</v>
      </c>
      <c r="G17" s="45">
        <f>SUM(G7:G16)</f>
        <v>977.4999999999999</v>
      </c>
      <c r="H17" s="46"/>
      <c r="I17" s="47">
        <f>SUM(I7:I16)</f>
        <v>978.5399999999998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9" ht="23.25" customHeight="1" thickTop="1">
      <c r="A18" s="17">
        <v>1</v>
      </c>
      <c r="B18" s="25" t="s">
        <v>11</v>
      </c>
      <c r="C18" s="18">
        <v>4</v>
      </c>
      <c r="D18" s="9">
        <f>25*4</f>
        <v>100</v>
      </c>
      <c r="E18" s="9">
        <f>27.5*4</f>
        <v>110</v>
      </c>
      <c r="F18" s="9">
        <f>25*4</f>
        <v>100</v>
      </c>
      <c r="G18" s="42">
        <f>SUM(D18:F18)/3</f>
        <v>103.33333333333333</v>
      </c>
      <c r="H18" s="43"/>
      <c r="I18" s="19">
        <v>103.34</v>
      </c>
    </row>
    <row r="19" spans="1:9" ht="23.25" customHeight="1">
      <c r="A19" s="14">
        <v>2</v>
      </c>
      <c r="B19" s="8" t="s">
        <v>12</v>
      </c>
      <c r="C19" s="5">
        <v>1</v>
      </c>
      <c r="D19" s="10">
        <f>25</f>
        <v>25</v>
      </c>
      <c r="E19" s="10">
        <v>27.5</v>
      </c>
      <c r="F19" s="10">
        <v>25</v>
      </c>
      <c r="G19" s="33">
        <f>SUM(D19:F19)/3</f>
        <v>25.833333333333332</v>
      </c>
      <c r="H19" s="34"/>
      <c r="I19" s="15">
        <v>25.84</v>
      </c>
    </row>
    <row r="20" spans="1:9" ht="23.25" customHeight="1" thickBot="1">
      <c r="A20" s="20">
        <v>3</v>
      </c>
      <c r="B20" s="26" t="s">
        <v>13</v>
      </c>
      <c r="C20" s="22">
        <v>2</v>
      </c>
      <c r="D20" s="23">
        <f>25*2</f>
        <v>50</v>
      </c>
      <c r="E20" s="23">
        <f>27.5*2</f>
        <v>55</v>
      </c>
      <c r="F20" s="23">
        <f>25*2</f>
        <v>50</v>
      </c>
      <c r="G20" s="40">
        <f>SUM(D20:F20)/3</f>
        <v>51.666666666666664</v>
      </c>
      <c r="H20" s="41"/>
      <c r="I20" s="24">
        <v>51.67</v>
      </c>
    </row>
    <row r="21" spans="1:9" ht="21" customHeight="1" thickBot="1" thickTop="1">
      <c r="A21" s="52"/>
      <c r="B21" s="60" t="s">
        <v>24</v>
      </c>
      <c r="C21" s="61"/>
      <c r="D21" s="53">
        <f>SUM(D18:D20)</f>
        <v>175</v>
      </c>
      <c r="E21" s="53">
        <f>SUM(E18:E20)</f>
        <v>192.5</v>
      </c>
      <c r="F21" s="53">
        <f>SUM(F18:F20)</f>
        <v>175</v>
      </c>
      <c r="G21" s="54">
        <f>SUM(G18:G20)</f>
        <v>180.83333333333331</v>
      </c>
      <c r="H21" s="55"/>
      <c r="I21" s="56">
        <f>SUM(I18:I20)</f>
        <v>180.85000000000002</v>
      </c>
    </row>
    <row r="22" spans="1:9" ht="21" customHeight="1" thickTop="1">
      <c r="A22" s="48"/>
      <c r="B22" s="62" t="s">
        <v>15</v>
      </c>
      <c r="C22" s="63"/>
      <c r="D22" s="49">
        <f>D17+D21</f>
        <v>1093</v>
      </c>
      <c r="E22" s="49">
        <f>E17+E21</f>
        <v>1187</v>
      </c>
      <c r="F22" s="49">
        <f>F17+F21</f>
        <v>1195</v>
      </c>
      <c r="G22" s="49">
        <f>G17+G21</f>
        <v>1158.3333333333333</v>
      </c>
      <c r="H22" s="50">
        <f>SUM(E22:G22)/3</f>
        <v>1180.111111111111</v>
      </c>
      <c r="I22" s="51">
        <f>I17+I21</f>
        <v>1159.3899999999999</v>
      </c>
    </row>
    <row r="23" spans="1:9" ht="19.5" customHeight="1">
      <c r="A23" s="64" t="s">
        <v>22</v>
      </c>
      <c r="B23" s="65"/>
      <c r="C23" s="65"/>
      <c r="D23" s="65"/>
      <c r="E23" s="65"/>
      <c r="F23" s="65"/>
      <c r="G23" s="35">
        <v>1158.34</v>
      </c>
      <c r="H23" s="34"/>
      <c r="I23" s="36">
        <v>1159.39</v>
      </c>
    </row>
    <row r="24" spans="1:9" ht="18" customHeight="1" thickBot="1">
      <c r="A24" s="66" t="s">
        <v>23</v>
      </c>
      <c r="B24" s="67"/>
      <c r="C24" s="67"/>
      <c r="D24" s="67"/>
      <c r="E24" s="67"/>
      <c r="F24" s="67"/>
      <c r="G24" s="37">
        <f>1158.33*12</f>
        <v>13899.96</v>
      </c>
      <c r="H24" s="38"/>
      <c r="I24" s="16">
        <f>1159.39*12</f>
        <v>13912.68</v>
      </c>
    </row>
    <row r="25" spans="1:9" ht="18" customHeight="1" thickTop="1">
      <c r="A25" s="7"/>
      <c r="B25" s="7"/>
      <c r="C25" s="11"/>
      <c r="D25" s="12"/>
      <c r="E25" s="12"/>
      <c r="F25" s="12"/>
      <c r="G25" s="13"/>
      <c r="I25" s="13"/>
    </row>
    <row r="26" spans="2:6" ht="15">
      <c r="B26" s="6"/>
      <c r="E26" s="59" t="s">
        <v>25</v>
      </c>
      <c r="F26" s="59"/>
    </row>
    <row r="27" spans="2:4" ht="21.75" customHeight="1">
      <c r="B27" s="6"/>
      <c r="D27" s="3"/>
    </row>
    <row r="28" spans="2:6" ht="15.75">
      <c r="B28" s="6"/>
      <c r="D28" s="3"/>
      <c r="E28" s="59" t="s">
        <v>16</v>
      </c>
      <c r="F28" s="59"/>
    </row>
    <row r="29" spans="2:6" ht="15">
      <c r="B29" s="6"/>
      <c r="E29" s="59" t="s">
        <v>17</v>
      </c>
      <c r="F29" s="59"/>
    </row>
    <row r="30" ht="15">
      <c r="B30" s="6"/>
    </row>
    <row r="31" ht="15">
      <c r="B31" s="6"/>
    </row>
    <row r="32" ht="12.75">
      <c r="B32" s="7"/>
    </row>
  </sheetData>
  <mergeCells count="10">
    <mergeCell ref="A1:I2"/>
    <mergeCell ref="A4:I4"/>
    <mergeCell ref="E29:F29"/>
    <mergeCell ref="B21:C21"/>
    <mergeCell ref="B22:C22"/>
    <mergeCell ref="A23:F23"/>
    <mergeCell ref="A24:F24"/>
    <mergeCell ref="E26:F26"/>
    <mergeCell ref="E28:F28"/>
    <mergeCell ref="B17:C17"/>
  </mergeCells>
  <printOptions horizontalCentered="1" verticalCentered="1"/>
  <pageMargins left="1.22" right="0.7874015748031497" top="0.7874015748031497" bottom="0.7874015748031497" header="0.5118110236220472" footer="0.5118110236220472"/>
  <pageSetup horizontalDpi="600" verticalDpi="600" orientation="landscape" paperSize="9" scale="81" r:id="rId1"/>
  <rowBreaks count="1" manualBreakCount="1">
    <brk id="29" max="10" man="1"/>
  </rowBreaks>
  <colBreaks count="1" manualBreakCount="1">
    <brk id="9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sermed</dc:creator>
  <cp:keywords/>
  <dc:description/>
  <cp:lastModifiedBy>jesfom</cp:lastModifiedBy>
  <cp:lastPrinted>2008-01-16T18:59:24Z</cp:lastPrinted>
  <dcterms:created xsi:type="dcterms:W3CDTF">2004-02-27T16:47:26Z</dcterms:created>
  <dcterms:modified xsi:type="dcterms:W3CDTF">2008-01-16T18:59:30Z</dcterms:modified>
  <cp:category/>
  <cp:version/>
  <cp:contentType/>
  <cp:contentStatus/>
</cp:coreProperties>
</file>